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425"/>
  <workbookPr/>
  <mc:AlternateContent xmlns:mc="http://schemas.openxmlformats.org/markup-compatibility/2006">
    <mc:Choice Requires="x15">
      <x15ac:absPath xmlns:x15ac="http://schemas.microsoft.com/office/spreadsheetml/2010/11/ac" url="https://emendanantes.sharepoint.com/sites/21019_CCR_FAISAARMEES-interne/Documents partages/interne/03 - ESID/06-ESID Lyon_L02/Base Perpignan/03- Donnée de diffusion/Rendu final/240416 - Ind 3/"/>
    </mc:Choice>
  </mc:AlternateContent>
  <xr:revisionPtr revIDLastSave="0" documentId="8_{2C013173-D879-474E-80FF-AAF39CE4DF7F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Feuil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8" i="1" l="1"/>
  <c r="E27" i="1"/>
  <c r="E26" i="1"/>
  <c r="E25" i="1"/>
  <c r="C25" i="1"/>
  <c r="E24" i="1"/>
  <c r="C23" i="1"/>
  <c r="E23" i="1" s="1"/>
  <c r="C22" i="1"/>
  <c r="E22" i="1" s="1"/>
  <c r="C21" i="1"/>
  <c r="E21" i="1" s="1"/>
  <c r="C20" i="1"/>
  <c r="E20" i="1" s="1"/>
  <c r="C19" i="1"/>
  <c r="E19" i="1" s="1"/>
  <c r="C18" i="1"/>
  <c r="E18" i="1" s="1"/>
  <c r="C17" i="1"/>
  <c r="E17" i="1" s="1"/>
  <c r="E16" i="1"/>
  <c r="E15" i="1"/>
  <c r="E14" i="1"/>
  <c r="C13" i="1"/>
  <c r="E13" i="1" s="1"/>
  <c r="C12" i="1"/>
  <c r="E12" i="1" s="1"/>
  <c r="C11" i="1"/>
  <c r="E11" i="1" s="1"/>
  <c r="C10" i="1"/>
  <c r="E10" i="1" s="1"/>
  <c r="C9" i="1"/>
  <c r="E9" i="1" s="1"/>
  <c r="C8" i="1"/>
  <c r="E8" i="1" s="1"/>
  <c r="E7" i="1"/>
  <c r="C7" i="1"/>
  <c r="C6" i="1"/>
  <c r="E6" i="1" s="1"/>
  <c r="C5" i="1"/>
  <c r="E5" i="1" s="1"/>
  <c r="C4" i="1"/>
  <c r="E4" i="1" s="1"/>
  <c r="E29" i="1" l="1"/>
</calcChain>
</file>

<file path=xl/sharedStrings.xml><?xml version="1.0" encoding="utf-8"?>
<sst xmlns="http://schemas.openxmlformats.org/spreadsheetml/2006/main" count="59" uniqueCount="37">
  <si>
    <t>Estimation équipement mobilier</t>
  </si>
  <si>
    <t>TYPOLOGIE DE LOCAL</t>
  </si>
  <si>
    <t>ÉQUIPEMENT</t>
  </si>
  <si>
    <t>QUANTITÉ</t>
  </si>
  <si>
    <t>PU issus du site de l'UGAP</t>
  </si>
  <si>
    <t xml:space="preserve">ESPACE TERITAIRE </t>
  </si>
  <si>
    <t>Bureau simple</t>
  </si>
  <si>
    <t xml:space="preserve">Date d'estimation </t>
  </si>
  <si>
    <t>Bureau manager (angle)</t>
  </si>
  <si>
    <t xml:space="preserve">Caisson </t>
  </si>
  <si>
    <t>Armoire de rangement</t>
  </si>
  <si>
    <t>Table réunion ronde</t>
  </si>
  <si>
    <t>Fauteuil bureau</t>
  </si>
  <si>
    <t>Chaise réunion</t>
  </si>
  <si>
    <t>Lampe bureau</t>
  </si>
  <si>
    <t>Imprimante SOLIMP</t>
  </si>
  <si>
    <t>Ordinateur</t>
  </si>
  <si>
    <t>Poubelle 50L</t>
  </si>
  <si>
    <t xml:space="preserve">Téléphone </t>
  </si>
  <si>
    <t>Vidéo-projecteur + écran</t>
  </si>
  <si>
    <t>Table de classe</t>
  </si>
  <si>
    <t>ESPACE SOMMEIL</t>
  </si>
  <si>
    <t>Sommier 90x190</t>
  </si>
  <si>
    <t>Matelas 90x190</t>
  </si>
  <si>
    <t>Armoire 120x60x200</t>
  </si>
  <si>
    <t>Armoire 60x60x200</t>
  </si>
  <si>
    <t>Lampe de chevet</t>
  </si>
  <si>
    <t>Table de chevet</t>
  </si>
  <si>
    <t>ESPACE COMMUN</t>
  </si>
  <si>
    <t>Micro-onde</t>
  </si>
  <si>
    <t>Meuble micro-onde</t>
  </si>
  <si>
    <t xml:space="preserve">Fontaine à eau </t>
  </si>
  <si>
    <t>Plaque de cuisson</t>
  </si>
  <si>
    <t>Télévision</t>
  </si>
  <si>
    <t>TOTAL € TTC</t>
  </si>
  <si>
    <t>PRIX TOTAL €TTC</t>
  </si>
  <si>
    <t>PRIX UNITAIRE € TTC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</si>
</sst>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>
    <font>
      <sz val="11"/>
      <color theme="1"/>
      <name val="Calibri"/>
      <family val="2"/>
      <scheme val="minor"/>
    </font>
    <font>
      <sz val="12"/>
      <color theme="1"/>
      <name val="Marianne"/>
      <family val="3"/>
    </font>
    <font>
      <sz val="10"/>
      <color theme="1"/>
      <name val="Marianne"/>
      <family val="3"/>
    </font>
    <font>
      <i/>
      <sz val="10"/>
      <color theme="8" tint="-0.249977111117893"/>
      <name val="Marianne"/>
      <family val="3"/>
    </font>
    <font>
      <b/>
      <sz val="10"/>
      <color theme="1"/>
      <name val="Marianne"/>
      <family val="3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0" borderId="0" xfId="0" applyFont="1"/>
    <xf numFmtId="0" fontId="3" fillId="0" borderId="3" xfId="0" applyFont="1" applyBorder="1"/>
    <xf numFmtId="17" fontId="3" fillId="0" borderId="3" xfId="0" applyNumberFormat="1" applyFont="1" applyBorder="1"/>
    <xf numFmtId="1" fontId="2" fillId="0" borderId="0" xfId="0" applyNumberFormat="1" applyFont="1"/>
    <xf numFmtId="0" fontId="4" fillId="0" borderId="0" xfId="0" applyFont="1"/>
    <xf numFmtId="1" fontId="4" fillId="0" borderId="0" xfId="0" applyNumberFormat="1" applyFont="1"/>
    <xf numFmtId="0" fontId="1" fillId="0" borderId="0" xfId="0" applyFont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</cellXfs>
  <cellStyles count="1">
    <cellStyle name="Normal" xfId="0" builtinId="0"/>
  </cellStyles>
  <dxfs count="7">
    <dxf>
      <font>
        <strike val="0"/>
        <outline val="0"/>
        <shadow val="0"/>
        <u val="none"/>
        <vertAlign val="baseline"/>
        <sz val="10"/>
        <color theme="1"/>
        <name val="Marianne"/>
        <scheme val="none"/>
      </font>
    </dxf>
    <dxf>
      <font>
        <strike val="0"/>
        <outline val="0"/>
        <shadow val="0"/>
        <u val="none"/>
        <vertAlign val="baseline"/>
        <sz val="10"/>
        <color theme="1"/>
        <name val="Marianne"/>
        <scheme val="none"/>
      </font>
    </dxf>
    <dxf>
      <font>
        <strike val="0"/>
        <outline val="0"/>
        <shadow val="0"/>
        <u val="none"/>
        <vertAlign val="baseline"/>
        <sz val="10"/>
        <color theme="1"/>
        <name val="Marianne"/>
        <scheme val="none"/>
      </font>
      <numFmt numFmtId="0" formatCode="General"/>
    </dxf>
    <dxf>
      <font>
        <strike val="0"/>
        <outline val="0"/>
        <shadow val="0"/>
        <u val="none"/>
        <vertAlign val="baseline"/>
        <sz val="10"/>
        <color theme="1"/>
        <name val="Marianne"/>
        <scheme val="none"/>
      </font>
    </dxf>
    <dxf>
      <font>
        <strike val="0"/>
        <outline val="0"/>
        <shadow val="0"/>
        <u val="none"/>
        <vertAlign val="baseline"/>
        <sz val="10"/>
        <color theme="1"/>
        <name val="Marianne"/>
        <scheme val="none"/>
      </font>
    </dxf>
    <dxf>
      <font>
        <strike val="0"/>
        <outline val="0"/>
        <shadow val="0"/>
        <u val="none"/>
        <vertAlign val="baseline"/>
        <sz val="10"/>
        <color theme="1"/>
        <name val="Marianne"/>
        <scheme val="none"/>
      </font>
    </dxf>
    <dxf>
      <font>
        <strike val="0"/>
        <outline val="0"/>
        <shadow val="0"/>
        <u val="none"/>
        <vertAlign val="baseline"/>
        <sz val="10"/>
        <color theme="1"/>
        <name val="Marianne"/>
        <scheme val="none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au1" displayName="Tableau1" ref="A3:E29" totalsRowShown="0" headerRowDxfId="6" dataDxfId="5">
  <autoFilter ref="A3:E29" xr:uid="{00000000-0009-0000-0100-000001000000}"/>
  <tableColumns count="5">
    <tableColumn id="1" xr3:uid="{00000000-0010-0000-0000-000001000000}" name="TYPOLOGIE DE LOCAL" dataDxfId="4"/>
    <tableColumn id="2" xr3:uid="{00000000-0010-0000-0000-000002000000}" name="ÉQUIPEMENT" dataDxfId="3"/>
    <tableColumn id="3" xr3:uid="{00000000-0010-0000-0000-000003000000}" name="PRIX UNITAIRE € TTC" dataDxfId="2">
      <calculatedColumnFormula>200*1.2</calculatedColumnFormula>
    </tableColumn>
    <tableColumn id="4" xr3:uid="{00000000-0010-0000-0000-000004000000}" name="QUANTITÉ" dataDxfId="1"/>
    <tableColumn id="5" xr3:uid="{00000000-0010-0000-0000-000005000000}" name="PRIX TOTAL €TTC" dataDxfId="0">
      <calculatedColumnFormula>Tableau1[[#This Row],[PRIX UNITAIRE € TTC]]*Tableau1[[#This Row],[QUANTITÉ]]</calculatedColumnFormula>
    </tableColumn>
  </tableColumns>
  <tableStyleInfo name="TableStyleMedium6" showFirstColumn="0" showLastColumn="0" showRowStripes="1" showColumnStripes="0"/>
</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9"/>
  <sheetViews>
    <sheetView tabSelected="1" workbookViewId="0">
      <selection sqref="A1:H34"/>
    </sheetView>
  </sheetViews>
  <sheetFormatPr baseColWidth="10" defaultColWidth="11.44140625" defaultRowHeight="13.8"/>
  <cols>
    <col min="1" max="1" width="21.88671875" style="1" customWidth="1"/>
    <col min="2" max="2" width="23.5546875" style="1" customWidth="1"/>
    <col min="3" max="3" width="19" style="1" customWidth="1"/>
    <col min="4" max="4" width="13.21875" style="1" customWidth="1"/>
    <col min="5" max="5" width="18" style="1" customWidth="1"/>
    <col min="6" max="6" width="5.88671875" style="1" customWidth="1"/>
    <col min="7" max="7" width="20" style="1" customWidth="1"/>
    <col min="8" max="8" width="9.44140625" style="1" customWidth="1"/>
    <col min="9" max="16384" width="11.44140625" style="1"/>
  </cols>
  <sheetData>
    <row r="1" spans="1:8" ht="15.6">
      <c r="A1" s="7" t="s">
        <v>0</v>
      </c>
      <c r="B1" s="7"/>
      <c r="C1" s="7"/>
      <c r="D1" s="7"/>
      <c r="E1" s="7"/>
    </row>
    <row r="3" spans="1:8">
      <c r="A3" s="1" t="s">
        <v>1</v>
      </c>
      <c r="B3" s="1" t="s">
        <v>2</v>
      </c>
      <c r="C3" s="1" t="s">
        <v>36</v>
      </c>
      <c r="D3" s="1" t="s">
        <v>3</v>
      </c>
      <c r="E3" s="1" t="s">
        <v>35</v>
      </c>
      <c r="G3" s="8" t="s">
        <v>4</v>
      </c>
      <c r="H3" s="9"/>
    </row>
    <row r="4" spans="1:8">
      <c r="A4" s="1" t="s">
        <v>5</v>
      </c>
      <c r="B4" s="1" t="s">
        <v>6</v>
      </c>
      <c r="C4" s="1">
        <f>250*1.2</f>
        <v>300</v>
      </c>
      <c r="D4" s="1">
        <v>11</v>
      </c>
      <c r="E4" s="1">
        <f>Tableau1[[#This Row],[PRIX UNITAIRE € TTC]]*Tableau1[[#This Row],[QUANTITÉ]]</f>
        <v>3300</v>
      </c>
      <c r="G4" s="2" t="s">
        <v>7</v>
      </c>
      <c r="H4" s="3">
        <v>45200</v>
      </c>
    </row>
    <row r="5" spans="1:8">
      <c r="A5" s="1" t="s">
        <v>5</v>
      </c>
      <c r="B5" s="1" t="s">
        <v>8</v>
      </c>
      <c r="C5" s="1">
        <f>550*1.2</f>
        <v>660</v>
      </c>
      <c r="D5" s="1">
        <v>2</v>
      </c>
      <c r="E5" s="1">
        <f>Tableau1[[#This Row],[PRIX UNITAIRE € TTC]]*Tableau1[[#This Row],[QUANTITÉ]]</f>
        <v>1320</v>
      </c>
    </row>
    <row r="6" spans="1:8">
      <c r="A6" s="1" t="s">
        <v>5</v>
      </c>
      <c r="B6" s="1" t="s">
        <v>9</v>
      </c>
      <c r="C6" s="1">
        <f>200*1.2</f>
        <v>240</v>
      </c>
      <c r="D6" s="1">
        <v>13</v>
      </c>
      <c r="E6" s="1">
        <f>Tableau1[[#This Row],[PRIX UNITAIRE € TTC]]*Tableau1[[#This Row],[QUANTITÉ]]</f>
        <v>3120</v>
      </c>
    </row>
    <row r="7" spans="1:8">
      <c r="A7" s="1" t="s">
        <v>5</v>
      </c>
      <c r="B7" s="1" t="s">
        <v>10</v>
      </c>
      <c r="C7" s="1">
        <f>250*1.2</f>
        <v>300</v>
      </c>
      <c r="D7" s="1">
        <v>6</v>
      </c>
      <c r="E7" s="1">
        <f>Tableau1[[#This Row],[PRIX UNITAIRE € TTC]]*Tableau1[[#This Row],[QUANTITÉ]]</f>
        <v>1800</v>
      </c>
    </row>
    <row r="8" spans="1:8">
      <c r="A8" s="1" t="s">
        <v>5</v>
      </c>
      <c r="B8" s="1" t="s">
        <v>11</v>
      </c>
      <c r="C8" s="1">
        <f>300*1.2</f>
        <v>360</v>
      </c>
      <c r="D8" s="1">
        <v>1</v>
      </c>
      <c r="E8" s="1">
        <f>Tableau1[[#This Row],[PRIX UNITAIRE € TTC]]*Tableau1[[#This Row],[QUANTITÉ]]</f>
        <v>360</v>
      </c>
    </row>
    <row r="9" spans="1:8">
      <c r="A9" s="1" t="s">
        <v>5</v>
      </c>
      <c r="B9" s="1" t="s">
        <v>12</v>
      </c>
      <c r="C9" s="1">
        <f>200*1.2</f>
        <v>240</v>
      </c>
      <c r="D9" s="1">
        <v>13</v>
      </c>
      <c r="E9" s="1">
        <f>Tableau1[[#This Row],[PRIX UNITAIRE € TTC]]*Tableau1[[#This Row],[QUANTITÉ]]</f>
        <v>3120</v>
      </c>
    </row>
    <row r="10" spans="1:8">
      <c r="A10" s="1" t="s">
        <v>5</v>
      </c>
      <c r="B10" s="1" t="s">
        <v>13</v>
      </c>
      <c r="C10" s="1">
        <f>150*1.2</f>
        <v>180</v>
      </c>
      <c r="D10" s="1">
        <v>19</v>
      </c>
      <c r="E10" s="1">
        <f>Tableau1[[#This Row],[PRIX UNITAIRE € TTC]]*Tableau1[[#This Row],[QUANTITÉ]]</f>
        <v>3420</v>
      </c>
    </row>
    <row r="11" spans="1:8">
      <c r="A11" s="1" t="s">
        <v>5</v>
      </c>
      <c r="B11" s="1" t="s">
        <v>14</v>
      </c>
      <c r="C11" s="1">
        <f>40*1.2</f>
        <v>48</v>
      </c>
      <c r="D11" s="1">
        <v>13</v>
      </c>
      <c r="E11" s="1">
        <f>Tableau1[[#This Row],[PRIX UNITAIRE € TTC]]*Tableau1[[#This Row],[QUANTITÉ]]</f>
        <v>624</v>
      </c>
    </row>
    <row r="12" spans="1:8">
      <c r="A12" s="1" t="s">
        <v>5</v>
      </c>
      <c r="B12" s="1" t="s">
        <v>15</v>
      </c>
      <c r="C12" s="1">
        <f>5000</f>
        <v>5000</v>
      </c>
      <c r="D12" s="1">
        <v>0</v>
      </c>
      <c r="E12" s="1">
        <f>Tableau1[[#This Row],[PRIX UNITAIRE € TTC]]*Tableau1[[#This Row],[QUANTITÉ]]</f>
        <v>0</v>
      </c>
    </row>
    <row r="13" spans="1:8">
      <c r="A13" s="1" t="s">
        <v>5</v>
      </c>
      <c r="B13" s="1" t="s">
        <v>16</v>
      </c>
      <c r="C13" s="1">
        <f>800</f>
        <v>800</v>
      </c>
      <c r="D13" s="1">
        <v>0</v>
      </c>
      <c r="E13" s="1">
        <f>Tableau1[[#This Row],[PRIX UNITAIRE € TTC]]*Tableau1[[#This Row],[QUANTITÉ]]</f>
        <v>0</v>
      </c>
    </row>
    <row r="14" spans="1:8">
      <c r="A14" s="1" t="s">
        <v>5</v>
      </c>
      <c r="B14" s="1" t="s">
        <v>17</v>
      </c>
      <c r="C14" s="1">
        <v>40</v>
      </c>
      <c r="D14" s="1">
        <v>14</v>
      </c>
      <c r="E14" s="1">
        <f>Tableau1[[#This Row],[PRIX UNITAIRE € TTC]]*Tableau1[[#This Row],[QUANTITÉ]]</f>
        <v>560</v>
      </c>
    </row>
    <row r="15" spans="1:8">
      <c r="A15" s="1" t="s">
        <v>5</v>
      </c>
      <c r="B15" s="1" t="s">
        <v>18</v>
      </c>
      <c r="C15" s="1">
        <v>60</v>
      </c>
      <c r="D15" s="1">
        <v>0</v>
      </c>
      <c r="E15" s="1">
        <f>Tableau1[[#This Row],[PRIX UNITAIRE € TTC]]*Tableau1[[#This Row],[QUANTITÉ]]</f>
        <v>0</v>
      </c>
    </row>
    <row r="16" spans="1:8">
      <c r="A16" s="1" t="s">
        <v>5</v>
      </c>
      <c r="B16" s="1" t="s">
        <v>19</v>
      </c>
      <c r="C16" s="1">
        <v>700</v>
      </c>
      <c r="D16" s="1">
        <v>1</v>
      </c>
      <c r="E16" s="1">
        <f>Tableau1[[#This Row],[PRIX UNITAIRE € TTC]]*Tableau1[[#This Row],[QUANTITÉ]]</f>
        <v>700</v>
      </c>
    </row>
    <row r="17" spans="1:5">
      <c r="A17" s="1" t="s">
        <v>5</v>
      </c>
      <c r="B17" s="1" t="s">
        <v>20</v>
      </c>
      <c r="C17" s="1">
        <f>80*1.2</f>
        <v>96</v>
      </c>
      <c r="D17" s="1">
        <v>20</v>
      </c>
      <c r="E17" s="1">
        <f>Tableau1[[#This Row],[PRIX UNITAIRE € TTC]]*Tableau1[[#This Row],[QUANTITÉ]]</f>
        <v>1920</v>
      </c>
    </row>
    <row r="18" spans="1:5">
      <c r="A18" s="1" t="s">
        <v>21</v>
      </c>
      <c r="B18" s="1" t="s">
        <v>22</v>
      </c>
      <c r="C18" s="1">
        <f>130*1.2</f>
        <v>156</v>
      </c>
      <c r="D18" s="1">
        <v>11</v>
      </c>
      <c r="E18" s="1">
        <f>Tableau1[[#This Row],[PRIX UNITAIRE € TTC]]*Tableau1[[#This Row],[QUANTITÉ]]</f>
        <v>1716</v>
      </c>
    </row>
    <row r="19" spans="1:5">
      <c r="A19" s="1" t="s">
        <v>21</v>
      </c>
      <c r="B19" s="1" t="s">
        <v>23</v>
      </c>
      <c r="C19" s="1">
        <f>80*1.2</f>
        <v>96</v>
      </c>
      <c r="D19" s="1">
        <v>11</v>
      </c>
      <c r="E19" s="1">
        <f>Tableau1[[#This Row],[PRIX UNITAIRE € TTC]]*Tableau1[[#This Row],[QUANTITÉ]]</f>
        <v>1056</v>
      </c>
    </row>
    <row r="20" spans="1:5">
      <c r="A20" s="1" t="s">
        <v>21</v>
      </c>
      <c r="B20" s="1" t="s">
        <v>24</v>
      </c>
      <c r="C20" s="1">
        <f>300*1.2</f>
        <v>360</v>
      </c>
      <c r="E20" s="1">
        <f>Tableau1[[#This Row],[PRIX UNITAIRE € TTC]]*Tableau1[[#This Row],[QUANTITÉ]]</f>
        <v>0</v>
      </c>
    </row>
    <row r="21" spans="1:5">
      <c r="A21" s="1" t="s">
        <v>21</v>
      </c>
      <c r="B21" s="1" t="s">
        <v>25</v>
      </c>
      <c r="C21" s="1">
        <f>150*1.2</f>
        <v>180</v>
      </c>
      <c r="D21" s="1">
        <v>11</v>
      </c>
      <c r="E21" s="1">
        <f>Tableau1[[#This Row],[PRIX UNITAIRE € TTC]]*Tableau1[[#This Row],[QUANTITÉ]]</f>
        <v>1980</v>
      </c>
    </row>
    <row r="22" spans="1:5">
      <c r="A22" s="1" t="s">
        <v>21</v>
      </c>
      <c r="B22" s="1" t="s">
        <v>26</v>
      </c>
      <c r="C22" s="4">
        <f>12*1.2</f>
        <v>14.399999999999999</v>
      </c>
      <c r="D22" s="1">
        <v>11</v>
      </c>
      <c r="E22" s="4">
        <f>Tableau1[[#This Row],[PRIX UNITAIRE € TTC]]*Tableau1[[#This Row],[QUANTITÉ]]</f>
        <v>158.39999999999998</v>
      </c>
    </row>
    <row r="23" spans="1:5">
      <c r="A23" s="1" t="s">
        <v>21</v>
      </c>
      <c r="B23" s="1" t="s">
        <v>27</v>
      </c>
      <c r="C23" s="1">
        <f>80*1.2</f>
        <v>96</v>
      </c>
      <c r="D23" s="1">
        <v>11</v>
      </c>
      <c r="E23" s="1">
        <f>Tableau1[[#This Row],[PRIX UNITAIRE € TTC]]*Tableau1[[#This Row],[QUANTITÉ]]</f>
        <v>1056</v>
      </c>
    </row>
    <row r="24" spans="1:5">
      <c r="A24" s="1" t="s">
        <v>28</v>
      </c>
      <c r="B24" s="1" t="s">
        <v>29</v>
      </c>
      <c r="C24" s="1">
        <v>70</v>
      </c>
      <c r="D24" s="1">
        <v>1</v>
      </c>
      <c r="E24" s="1">
        <f>Tableau1[[#This Row],[PRIX UNITAIRE € TTC]]*Tableau1[[#This Row],[QUANTITÉ]]</f>
        <v>70</v>
      </c>
    </row>
    <row r="25" spans="1:5">
      <c r="A25" s="1" t="s">
        <v>28</v>
      </c>
      <c r="B25" s="1" t="s">
        <v>30</v>
      </c>
      <c r="C25" s="1">
        <f>150*1.2</f>
        <v>180</v>
      </c>
      <c r="D25" s="1">
        <v>1</v>
      </c>
      <c r="E25" s="1">
        <f>Tableau1[[#This Row],[PRIX UNITAIRE € TTC]]*Tableau1[[#This Row],[QUANTITÉ]]</f>
        <v>180</v>
      </c>
    </row>
    <row r="26" spans="1:5">
      <c r="A26" s="1" t="s">
        <v>28</v>
      </c>
      <c r="B26" s="1" t="s">
        <v>31</v>
      </c>
      <c r="C26" s="1">
        <v>500</v>
      </c>
      <c r="D26" s="1">
        <v>1</v>
      </c>
      <c r="E26" s="1">
        <f>Tableau1[[#This Row],[PRIX UNITAIRE € TTC]]*Tableau1[[#This Row],[QUANTITÉ]]</f>
        <v>500</v>
      </c>
    </row>
    <row r="27" spans="1:5">
      <c r="A27" s="1" t="s">
        <v>28</v>
      </c>
      <c r="B27" s="1" t="s">
        <v>32</v>
      </c>
      <c r="C27" s="1">
        <v>100</v>
      </c>
      <c r="D27" s="1">
        <v>1</v>
      </c>
      <c r="E27" s="1">
        <f>Tableau1[[#This Row],[PRIX UNITAIRE € TTC]]*Tableau1[[#This Row],[QUANTITÉ]]</f>
        <v>100</v>
      </c>
    </row>
    <row r="28" spans="1:5">
      <c r="A28" s="1" t="s">
        <v>28</v>
      </c>
      <c r="B28" s="1" t="s">
        <v>33</v>
      </c>
      <c r="C28" s="1">
        <v>400</v>
      </c>
      <c r="D28" s="1">
        <v>1</v>
      </c>
      <c r="E28" s="1">
        <f>Tableau1[[#This Row],[PRIX UNITAIRE € TTC]]*Tableau1[[#This Row],[QUANTITÉ]]</f>
        <v>400</v>
      </c>
    </row>
    <row r="29" spans="1:5">
      <c r="D29" s="5" t="s">
        <v>34</v>
      </c>
      <c r="E29" s="6">
        <f>SUM(E4:E28)</f>
        <v>27460.400000000001</v>
      </c>
    </row>
  </sheetData>
  <mergeCells count="2">
    <mergeCell ref="A1:E1"/>
    <mergeCell ref="G3:H3"/>
  </mergeCells>
  <pageMargins left="0.7" right="0.7" top="0.75" bottom="0.75" header="0.3" footer="0.3"/>
  <pageSetup paperSize="9" orientation="landscape"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C87F6FEAC8BF745AFD8C68FA3AA5C50" ma:contentTypeVersion="18" ma:contentTypeDescription="Crée un document." ma:contentTypeScope="" ma:versionID="23be80bef164fcf4dec115d206eb82ea">
  <xsd:schema xmlns:xsd="http://www.w3.org/2001/XMLSchema" xmlns:xs="http://www.w3.org/2001/XMLSchema" xmlns:p="http://schemas.microsoft.com/office/2006/metadata/properties" xmlns:ns2="0813c9ac-6c4d-47ad-97f6-3fb1c57fa36b" xmlns:ns3="0cf22387-e20d-4b0d-bc93-6d7709cf3771" targetNamespace="http://schemas.microsoft.com/office/2006/metadata/properties" ma:root="true" ma:fieldsID="9e5fb8ae7e4b07ef85681c26792bf5d7" ns2:_="" ns3:_="">
    <xsd:import namespace="0813c9ac-6c4d-47ad-97f6-3fb1c57fa36b"/>
    <xsd:import namespace="0cf22387-e20d-4b0d-bc93-6d7709cf37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lcf76f155ced4ddcb4097134ff3c332f" minOccurs="0"/>
                <xsd:element ref="ns3:TaxCatchAll" minOccurs="0"/>
                <xsd:element ref="ns2:MediaServiceSearchProperties" minOccurs="0"/>
                <xsd:element ref="ns2:MediaServiceLocation" minOccurs="0"/>
                <xsd:element ref="ns2:MediaLengthInSeconds" minOccurs="0"/>
                <xsd:element ref="ns3:SharedWithUsers" minOccurs="0"/>
                <xsd:element ref="ns3:SharedWithDetail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813c9ac-6c4d-47ad-97f6-3fb1c57fa36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lcf76f155ced4ddcb4097134ff3c332f" ma:index="17" nillable="true" ma:taxonomy="true" ma:internalName="lcf76f155ced4ddcb4097134ff3c332f" ma:taxonomyFieldName="MediaServiceImageTags" ma:displayName="Balises d’images" ma:readOnly="false" ma:fieldId="{5cf76f15-5ced-4ddc-b409-7134ff3c332f}" ma:taxonomyMulti="true" ma:sspId="432b8e42-d42a-4daf-b81a-6f8131e7ef9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SearchProperties" ma:index="19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Location" ma:index="20" nillable="true" ma:displayName="Location" ma:indexed="true" ma:internalName="MediaServiceLocation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cf22387-e20d-4b0d-bc93-6d7709cf3771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a605e059-71ed-4c2d-b52d-b557ed2a8d10}" ma:internalName="TaxCatchAll" ma:showField="CatchAllData" ma:web="0cf22387-e20d-4b0d-bc93-6d7709cf377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2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3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C87E84F-2013-4544-A43A-A85121BAC15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0AA8B1BD-1CD8-4049-8A0C-1B897A2360E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813c9ac-6c4d-47ad-97f6-3fb1c57fa36b"/>
    <ds:schemaRef ds:uri="0cf22387-e20d-4b0d-bc93-6d7709cf377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>Ministère des Armées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VOUILLON Prunelle ING TRAV PUBL ETAT</dc:creator>
  <cp:lastModifiedBy>Thomas BARGE</cp:lastModifiedBy>
  <cp:lastPrinted>2024-04-16T16:24:32Z</cp:lastPrinted>
  <dcterms:created xsi:type="dcterms:W3CDTF">2024-03-26T13:47:43Z</dcterms:created>
  <dcterms:modified xsi:type="dcterms:W3CDTF">2024-04-16T16:26:18Z</dcterms:modified>
</cp:coreProperties>
</file>